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ain" sheetId="1" r:id="rId1"/>
    <sheet name="calculations" sheetId="2" state="hidden" r:id="rId2"/>
  </sheets>
  <definedNames>
    <definedName name="_xlfn.CONCAT" hidden="1">#NAME?</definedName>
    <definedName name="_xlfn_CONCAT">#N/A</definedName>
  </definedNames>
  <calcPr fullCalcOnLoad="1"/>
</workbook>
</file>

<file path=xl/sharedStrings.xml><?xml version="1.0" encoding="utf-8"?>
<sst xmlns="http://schemas.openxmlformats.org/spreadsheetml/2006/main" count="22" uniqueCount="22">
  <si>
    <t>Yacht Devices Engine Gateway YDEG-04 and Tank Adapter YDTA-01 calibration</t>
  </si>
  <si>
    <t>1)</t>
  </si>
  <si>
    <t>Enter your tank volume in Liters</t>
  </si>
  <si>
    <t>2)</t>
  </si>
  <si>
    <t>Enter the actual liquid amounts in the tank and the corresponding readings from the Device and check the “Measurements Curve” graph. It should be smooth.
Adjust the measurements in “Adjusted Liquid Volume column” if it is not smooth or calibration strings below yields an error.</t>
  </si>
  <si>
    <t>Device readings, %</t>
  </si>
  <si>
    <t>Actual Liquid Volume, L</t>
  </si>
  <si>
    <t>Adjusted Liquid Volume, L</t>
  </si>
  <si>
    <t>4)</t>
  </si>
  <si>
    <t>Get the calibration string and use it to setup the Device</t>
  </si>
  <si>
    <t>Calibration strings for YDEG-04</t>
  </si>
  <si>
    <t>Enter the fuel tank number</t>
  </si>
  <si>
    <t>Calibration strings for YDTA-01</t>
  </si>
  <si>
    <t>i</t>
  </si>
  <si>
    <t>actual volume, %</t>
  </si>
  <si>
    <t>measured volume, %</t>
  </si>
  <si>
    <t>Calibration %</t>
  </si>
  <si>
    <t>index of the first point of the approximation interval</t>
  </si>
  <si>
    <t>piecewise linear approximation coeffs</t>
  </si>
  <si>
    <t>calibration string</t>
  </si>
  <si>
    <t>calibration string is valid</t>
  </si>
  <si>
    <t>calibration string with error message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</si>
</sst>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ИСТИНА&quot;;&quot;ИСТИНА&quot;;&quot;ЛОЖЬ&quot;"/>
  </numFmts>
  <fonts count="46">
    <font>
      <sz val="11"/>
      <color indexed="8"/>
      <name val="Calibri"/>
      <family val="2"/>
    </font>
    <font>
      <sz val="10"/>
      <name val="Arial"/>
      <family val="0"/>
    </font>
    <font>
      <sz val="10"/>
      <color indexed="10"/>
      <name val="Mangal"/>
      <family val="2"/>
    </font>
    <font>
      <sz val="14"/>
      <name val="Calibri"/>
      <family val="2"/>
    </font>
    <font>
      <b/>
      <sz val="18"/>
      <name val="Calibri"/>
      <family val="2"/>
    </font>
    <font>
      <sz val="18"/>
      <name val="Calibri"/>
      <family val="2"/>
    </font>
    <font>
      <b/>
      <sz val="14"/>
      <name val="Calibri"/>
      <family val="2"/>
    </font>
    <font>
      <b/>
      <sz val="14"/>
      <color indexed="9"/>
      <name val="Calibri"/>
      <family val="2"/>
    </font>
    <font>
      <sz val="14"/>
      <color indexed="9"/>
      <name val="Calibri"/>
      <family val="2"/>
    </font>
    <font>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54"/>
      <name val="Calibri"/>
      <family val="2"/>
    </font>
    <font>
      <b/>
      <sz val="11"/>
      <color indexed="63"/>
      <name val="Calibri"/>
      <family val="2"/>
    </font>
    <font>
      <b/>
      <sz val="11"/>
      <color indexed="52"/>
      <name val="Calibri"/>
      <family val="2"/>
    </font>
    <font>
      <sz val="11"/>
      <color indexed="52"/>
      <name val="Calibri"/>
      <family val="2"/>
    </font>
    <font>
      <b/>
      <sz val="11"/>
      <color indexed="29"/>
      <name val="Calibri"/>
      <family val="2"/>
    </font>
    <font>
      <sz val="11"/>
      <color indexed="53"/>
      <name val="Calibri"/>
      <family val="2"/>
    </font>
    <font>
      <i/>
      <sz val="11"/>
      <color indexed="23"/>
      <name val="Calibri"/>
      <family val="2"/>
    </font>
    <font>
      <b/>
      <sz val="11"/>
      <color indexed="8"/>
      <name val="Calibri"/>
      <family val="2"/>
    </font>
    <font>
      <sz val="11"/>
      <color indexed="29"/>
      <name val="Calibri"/>
      <family val="2"/>
    </font>
    <font>
      <sz val="10"/>
      <color indexed="8"/>
      <name val="Arial"/>
      <family val="0"/>
    </font>
    <font>
      <sz val="13"/>
      <color indexed="8"/>
      <name val="Arial"/>
      <family val="0"/>
    </font>
    <font>
      <sz val="8.4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29"/>
        <bgColor indexed="64"/>
      </patternFill>
    </fill>
    <fill>
      <patternFill patternType="solid">
        <fgColor indexed="62"/>
        <bgColor indexed="64"/>
      </patternFill>
    </fill>
    <fill>
      <patternFill patternType="solid">
        <fgColor indexed="2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1"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3">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right"/>
    </xf>
    <xf numFmtId="0" fontId="6" fillId="0" borderId="0" xfId="0" applyFont="1" applyAlignment="1">
      <alignment/>
    </xf>
    <xf numFmtId="0" fontId="6" fillId="33" borderId="10" xfId="0" applyFont="1" applyFill="1" applyBorder="1" applyAlignment="1" applyProtection="1">
      <alignment/>
      <protection locked="0"/>
    </xf>
    <xf numFmtId="0" fontId="6" fillId="0" borderId="0" xfId="0" applyFont="1" applyAlignment="1">
      <alignment horizontal="right" vertical="top"/>
    </xf>
    <xf numFmtId="0" fontId="6" fillId="0" borderId="10" xfId="0" applyFont="1" applyBorder="1" applyAlignment="1">
      <alignment/>
    </xf>
    <xf numFmtId="164" fontId="3" fillId="0" borderId="0" xfId="0" applyNumberFormat="1" applyFont="1" applyAlignment="1">
      <alignment/>
    </xf>
    <xf numFmtId="0" fontId="6" fillId="34" borderId="10" xfId="0" applyFont="1" applyFill="1" applyBorder="1" applyAlignment="1" applyProtection="1">
      <alignment/>
      <protection locked="0"/>
    </xf>
    <xf numFmtId="0" fontId="7" fillId="35" borderId="11" xfId="0" applyFont="1" applyFill="1" applyBorder="1" applyAlignment="1">
      <alignment/>
    </xf>
    <xf numFmtId="0" fontId="8" fillId="35" borderId="12" xfId="0" applyFont="1" applyFill="1" applyBorder="1" applyAlignment="1">
      <alignment/>
    </xf>
    <xf numFmtId="0" fontId="3" fillId="0" borderId="13" xfId="0" applyFont="1" applyBorder="1" applyAlignment="1">
      <alignment/>
    </xf>
    <xf numFmtId="0" fontId="6" fillId="0" borderId="13" xfId="0" applyFont="1" applyBorder="1" applyAlignment="1">
      <alignment/>
    </xf>
    <xf numFmtId="1" fontId="6" fillId="33" borderId="10" xfId="0" applyNumberFormat="1" applyFont="1" applyFill="1" applyBorder="1" applyAlignment="1" applyProtection="1">
      <alignment/>
      <protection locked="0"/>
    </xf>
    <xf numFmtId="0" fontId="7" fillId="35" borderId="11" xfId="0" applyFont="1" applyFill="1" applyBorder="1" applyAlignment="1">
      <alignment horizontal="left" vertical="center"/>
    </xf>
    <xf numFmtId="0" fontId="1" fillId="0" borderId="0" xfId="0" applyFont="1" applyBorder="1" applyAlignment="1">
      <alignment/>
    </xf>
    <xf numFmtId="164" fontId="0" fillId="0" borderId="0" xfId="0" applyNumberFormat="1" applyAlignment="1">
      <alignment/>
    </xf>
    <xf numFmtId="0" fontId="0" fillId="0" borderId="0" xfId="0" applyNumberFormat="1" applyAlignment="1">
      <alignment/>
    </xf>
    <xf numFmtId="0" fontId="6" fillId="0" borderId="0" xfId="0" applyFont="1" applyBorder="1" applyAlignment="1">
      <alignment horizontal="left" vertical="center" wrapText="1"/>
    </xf>
    <xf numFmtId="0" fontId="9" fillId="36" borderId="14" xfId="0" applyFont="1" applyFill="1" applyBorder="1" applyAlignment="1" applyProtection="1">
      <alignment horizontal="left" vertical="center"/>
      <protection hidden="1" locked="0"/>
    </xf>
    <xf numFmtId="0" fontId="3" fillId="36" borderId="15" xfId="0" applyNumberFormat="1" applyFont="1" applyFill="1" applyBorder="1" applyAlignment="1" applyProtection="1">
      <alignment horizontal="left" vertical="center"/>
      <protection hidden="1"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rror 1"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b val="0"/>
        <i val="0"/>
        <sz val="10"/>
        <color indexed="16"/>
      </font>
    </dxf>
    <dxf>
      <font>
        <b val="0"/>
        <i val="0"/>
        <sz val="10"/>
        <color rgb="FFCC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D1C24"/>
      <rgbColor rgb="0000FF00"/>
      <rgbColor rgb="000000FF"/>
      <rgbColor rgb="00FFFF00"/>
      <rgbColor rgb="00FF00FF"/>
      <rgbColor rgb="0000FFFF"/>
      <rgbColor rgb="00CC0000"/>
      <rgbColor rgb="00008000"/>
      <rgbColor rgb="00000080"/>
      <rgbColor rgb="00808000"/>
      <rgbColor rgb="00800080"/>
      <rgbColor rgb="00008080"/>
      <rgbColor rgb="00B3B3B3"/>
      <rgbColor rgb="00808080"/>
      <rgbColor rgb="009999FF"/>
      <rgbColor rgb="00993366"/>
      <rgbColor rgb="00FFFBCC"/>
      <rgbColor rgb="00CCFFFF"/>
      <rgbColor rgb="00660066"/>
      <rgbColor rgb="00F79448"/>
      <rgbColor rgb="000066CC"/>
      <rgbColor rgb="00BC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21409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Calibration Curve</a:t>
            </a:r>
          </a:p>
        </c:rich>
      </c:tx>
      <c:layout>
        <c:manualLayout>
          <c:xMode val="factor"/>
          <c:yMode val="factor"/>
          <c:x val="0.007"/>
          <c:y val="-0.0025"/>
        </c:manualLayout>
      </c:layout>
      <c:spPr>
        <a:noFill/>
        <a:ln>
          <a:noFill/>
        </a:ln>
      </c:spPr>
    </c:title>
    <c:plotArea>
      <c:layout>
        <c:manualLayout>
          <c:xMode val="edge"/>
          <c:yMode val="edge"/>
          <c:x val="0.01875"/>
          <c:y val="0.20425"/>
          <c:w val="0.9615"/>
          <c:h val="0.7705"/>
        </c:manualLayout>
      </c:layout>
      <c:scatterChart>
        <c:scatterStyle val="lineMarker"/>
        <c:varyColors val="0"/>
        <c:ser>
          <c:idx val="0"/>
          <c:order val="0"/>
          <c:spPr>
            <a:ln w="254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4586"/>
              </a:solidFill>
              <a:ln>
                <a:solidFill>
                  <a:srgbClr val="004586"/>
                </a:solidFill>
              </a:ln>
            </c:spPr>
          </c:marker>
          <c:xVal>
            <c:numRef>
              <c:f>calculations!$E$3:$E$16</c:f>
              <c:numCache>
                <c:ptCount val="14"/>
                <c:pt idx="0">
                  <c:v>0</c:v>
                </c:pt>
                <c:pt idx="1">
                  <c:v>4</c:v>
                </c:pt>
                <c:pt idx="2">
                  <c:v>8</c:v>
                </c:pt>
                <c:pt idx="3">
                  <c:v>12</c:v>
                </c:pt>
                <c:pt idx="4">
                  <c:v>20</c:v>
                </c:pt>
                <c:pt idx="5">
                  <c:v>30</c:v>
                </c:pt>
                <c:pt idx="6">
                  <c:v>40</c:v>
                </c:pt>
                <c:pt idx="7">
                  <c:v>50</c:v>
                </c:pt>
                <c:pt idx="8">
                  <c:v>60</c:v>
                </c:pt>
                <c:pt idx="9">
                  <c:v>70</c:v>
                </c:pt>
                <c:pt idx="10">
                  <c:v>80</c:v>
                </c:pt>
                <c:pt idx="11">
                  <c:v>90</c:v>
                </c:pt>
                <c:pt idx="12">
                  <c:v>95</c:v>
                </c:pt>
                <c:pt idx="13">
                  <c:v>100</c:v>
                </c:pt>
              </c:numCache>
            </c:numRef>
          </c:xVal>
          <c:yVal>
            <c:numRef>
              <c:f>calculations!$H$3:$H$16</c:f>
              <c:numCache>
                <c:ptCount val="14"/>
                <c:pt idx="0">
                  <c:v>0</c:v>
                </c:pt>
                <c:pt idx="1">
                  <c:v>1</c:v>
                </c:pt>
                <c:pt idx="2">
                  <c:v>2</c:v>
                </c:pt>
                <c:pt idx="3">
                  <c:v>3</c:v>
                </c:pt>
                <c:pt idx="4">
                  <c:v>5</c:v>
                </c:pt>
                <c:pt idx="5">
                  <c:v>10</c:v>
                </c:pt>
                <c:pt idx="6">
                  <c:v>14</c:v>
                </c:pt>
                <c:pt idx="7">
                  <c:v>19</c:v>
                </c:pt>
                <c:pt idx="8">
                  <c:v>28</c:v>
                </c:pt>
                <c:pt idx="9">
                  <c:v>41</c:v>
                </c:pt>
                <c:pt idx="10">
                  <c:v>57</c:v>
                </c:pt>
                <c:pt idx="11">
                  <c:v>73</c:v>
                </c:pt>
                <c:pt idx="12">
                  <c:v>81</c:v>
                </c:pt>
                <c:pt idx="13">
                  <c:v>100</c:v>
                </c:pt>
              </c:numCache>
            </c:numRef>
          </c:yVal>
          <c:smooth val="0"/>
        </c:ser>
        <c:axId val="59635767"/>
        <c:axId val="66959856"/>
      </c:scatterChart>
      <c:valAx>
        <c:axId val="59635767"/>
        <c:scaling>
          <c:orientation val="minMax"/>
          <c:max val="100"/>
        </c:scaling>
        <c:axPos val="b"/>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defRPr>
            </a:pPr>
          </a:p>
        </c:txPr>
        <c:crossAx val="66959856"/>
        <c:crossesAt val="0"/>
        <c:crossBetween val="midCat"/>
        <c:dispUnits/>
      </c:valAx>
      <c:valAx>
        <c:axId val="66959856"/>
        <c:scaling>
          <c:orientation val="minMax"/>
          <c:max val="10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defRPr>
            </a:pPr>
          </a:p>
        </c:txPr>
        <c:crossAx val="59635767"/>
        <c:crossesAt val="0"/>
        <c:crossBetween val="midCat"/>
        <c:dispUnits/>
      </c:valAx>
      <c:spPr>
        <a:noFill/>
        <a:ln w="3175">
          <a:solidFill>
            <a:srgbClr val="B3B3B3"/>
          </a:solidFill>
        </a:ln>
      </c:spPr>
    </c:plotArea>
    <c:plotVisOnly val="1"/>
    <c:dispBlanksAs val="span"/>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Measurements Curve</a:t>
            </a:r>
          </a:p>
        </c:rich>
      </c:tx>
      <c:layout>
        <c:manualLayout>
          <c:xMode val="factor"/>
          <c:yMode val="factor"/>
          <c:x val="0.016"/>
          <c:y val="0"/>
        </c:manualLayout>
      </c:layout>
      <c:spPr>
        <a:noFill/>
        <a:ln>
          <a:noFill/>
        </a:ln>
      </c:spPr>
    </c:title>
    <c:plotArea>
      <c:layout>
        <c:manualLayout>
          <c:xMode val="edge"/>
          <c:yMode val="edge"/>
          <c:x val="0.01325"/>
          <c:y val="0.25975"/>
          <c:w val="0.96425"/>
          <c:h val="0.63825"/>
        </c:manualLayout>
      </c:layout>
      <c:scatterChart>
        <c:scatterStyle val="lineMarker"/>
        <c:varyColors val="0"/>
        <c:ser>
          <c:idx val="0"/>
          <c:order val="0"/>
          <c:tx>
            <c:strRef>
              <c:f>Main!$D$14:$D$14</c:f>
              <c:strCache>
                <c:ptCount val="1"/>
                <c:pt idx="0">
                  <c:v>Actual Liquid Volume, L</c:v>
                </c:pt>
              </c:strCache>
            </c:strRef>
          </c:tx>
          <c:spPr>
            <a:ln w="254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4586"/>
              </a:solidFill>
              <a:ln>
                <a:solidFill>
                  <a:srgbClr val="004586"/>
                </a:solidFill>
              </a:ln>
            </c:spPr>
          </c:marker>
          <c:xVal>
            <c:numRef>
              <c:f>Main!$C$15:$C$27</c:f>
              <c:numCache/>
            </c:numRef>
          </c:xVal>
          <c:yVal>
            <c:numRef>
              <c:f>Main!$D$15:$D$27</c:f>
              <c:numCache/>
            </c:numRef>
          </c:yVal>
          <c:smooth val="0"/>
        </c:ser>
        <c:ser>
          <c:idx val="1"/>
          <c:order val="1"/>
          <c:tx>
            <c:strRef>
              <c:f>Main!$E$14:$E$14</c:f>
              <c:strCache>
                <c:ptCount val="1"/>
                <c:pt idx="0">
                  <c:v>Adjusted Liquid Volume, L</c:v>
                </c:pt>
              </c:strCache>
            </c:strRef>
          </c:tx>
          <c:spPr>
            <a:ln w="254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420E"/>
              </a:solidFill>
              <a:ln>
                <a:solidFill>
                  <a:srgbClr val="FF420E"/>
                </a:solidFill>
              </a:ln>
            </c:spPr>
          </c:marker>
          <c:xVal>
            <c:numRef>
              <c:f>Main!$C$15:$C$27</c:f>
              <c:numCache/>
            </c:numRef>
          </c:xVal>
          <c:yVal>
            <c:numRef>
              <c:f>Main!$E$15:$E$27</c:f>
              <c:numCache/>
            </c:numRef>
          </c:yVal>
          <c:smooth val="0"/>
        </c:ser>
        <c:axId val="65767793"/>
        <c:axId val="55039226"/>
      </c:scatterChart>
      <c:valAx>
        <c:axId val="65767793"/>
        <c:scaling>
          <c:orientation val="minMax"/>
          <c:max val="100"/>
        </c:scaling>
        <c:axPos val="b"/>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defRPr>
            </a:pPr>
          </a:p>
        </c:txPr>
        <c:crossAx val="55039226"/>
        <c:crossesAt val="0"/>
        <c:crossBetween val="midCat"/>
        <c:dispUnits/>
      </c:valAx>
      <c:valAx>
        <c:axId val="55039226"/>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defRPr>
            </a:pPr>
          </a:p>
        </c:txPr>
        <c:crossAx val="65767793"/>
        <c:crossesAt val="0"/>
        <c:crossBetween val="midCat"/>
        <c:dispUnits/>
      </c:valAx>
      <c:spPr>
        <a:noFill/>
        <a:ln w="3175">
          <a:solidFill>
            <a:srgbClr val="B3B3B3"/>
          </a:solidFill>
        </a:ln>
      </c:spPr>
    </c:plotArea>
    <c:legend>
      <c:legendPos val="r"/>
      <c:layout>
        <c:manualLayout>
          <c:xMode val="edge"/>
          <c:yMode val="edge"/>
          <c:x val="0"/>
          <c:y val="0.91475"/>
          <c:w val="0.96625"/>
          <c:h val="0.066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0</xdr:colOff>
      <xdr:row>28</xdr:row>
      <xdr:rowOff>200025</xdr:rowOff>
    </xdr:from>
    <xdr:to>
      <xdr:col>13</xdr:col>
      <xdr:colOff>66675</xdr:colOff>
      <xdr:row>45</xdr:row>
      <xdr:rowOff>95250</xdr:rowOff>
    </xdr:to>
    <xdr:graphicFrame>
      <xdr:nvGraphicFramePr>
        <xdr:cNvPr id="1" name="Chart 1"/>
        <xdr:cNvGraphicFramePr/>
      </xdr:nvGraphicFramePr>
      <xdr:xfrm>
        <a:off x="7105650" y="6924675"/>
        <a:ext cx="5467350" cy="3943350"/>
      </xdr:xfrm>
      <a:graphic>
        <a:graphicData uri="http://schemas.openxmlformats.org/drawingml/2006/chart">
          <c:chart xmlns:c="http://schemas.openxmlformats.org/drawingml/2006/chart" r:id="rId1"/>
        </a:graphicData>
      </a:graphic>
    </xdr:graphicFrame>
    <xdr:clientData/>
  </xdr:twoCellAnchor>
  <xdr:twoCellAnchor editAs="absolute">
    <xdr:from>
      <xdr:col>6</xdr:col>
      <xdr:colOff>0</xdr:colOff>
      <xdr:row>8</xdr:row>
      <xdr:rowOff>19050</xdr:rowOff>
    </xdr:from>
    <xdr:to>
      <xdr:col>13</xdr:col>
      <xdr:colOff>57150</xdr:colOff>
      <xdr:row>27</xdr:row>
      <xdr:rowOff>161925</xdr:rowOff>
    </xdr:to>
    <xdr:graphicFrame>
      <xdr:nvGraphicFramePr>
        <xdr:cNvPr id="2" name="Chart 2"/>
        <xdr:cNvGraphicFramePr/>
      </xdr:nvGraphicFramePr>
      <xdr:xfrm>
        <a:off x="7105650" y="1981200"/>
        <a:ext cx="5457825" cy="4667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I43"/>
  <sheetViews>
    <sheetView tabSelected="1" zoomScalePageLayoutView="0" workbookViewId="0" topLeftCell="A16">
      <selection activeCell="C3" sqref="C3"/>
    </sheetView>
  </sheetViews>
  <sheetFormatPr defaultColWidth="11.57421875" defaultRowHeight="15"/>
  <cols>
    <col min="1" max="1" width="4.421875" style="1" customWidth="1"/>
    <col min="2" max="2" width="3.7109375" style="1" customWidth="1"/>
    <col min="3" max="3" width="27.8515625" style="1" customWidth="1"/>
    <col min="4" max="4" width="32.00390625" style="1" customWidth="1"/>
    <col min="5" max="5" width="33.8515625" style="1" customWidth="1"/>
    <col min="6" max="6" width="4.7109375" style="1" customWidth="1"/>
    <col min="7" max="16384" width="11.57421875" style="1" customWidth="1"/>
  </cols>
  <sheetData>
    <row r="1" ht="18.75"/>
    <row r="2" spans="3:4" ht="23.25">
      <c r="C2" s="2" t="s">
        <v>0</v>
      </c>
      <c r="D2" s="3"/>
    </row>
    <row r="3" ht="18.75"/>
    <row r="4" ht="18.75"/>
    <row r="5" spans="2:3" ht="18.75">
      <c r="B5" s="4" t="s">
        <v>1</v>
      </c>
      <c r="C5" s="5" t="s">
        <v>2</v>
      </c>
    </row>
    <row r="6" ht="18.75"/>
    <row r="7" ht="18.75">
      <c r="C7" s="6">
        <v>200</v>
      </c>
    </row>
    <row r="8" ht="18.75"/>
    <row r="9" spans="2:5" ht="18.75" customHeight="1">
      <c r="B9" s="7" t="s">
        <v>3</v>
      </c>
      <c r="C9" s="20" t="s">
        <v>4</v>
      </c>
      <c r="D9" s="20"/>
      <c r="E9" s="20"/>
    </row>
    <row r="10" spans="2:5" ht="18.75">
      <c r="B10" s="4"/>
      <c r="C10" s="20"/>
      <c r="D10" s="20"/>
      <c r="E10" s="20"/>
    </row>
    <row r="11" spans="3:5" ht="18.75">
      <c r="C11" s="20"/>
      <c r="D11" s="20"/>
      <c r="E11" s="20"/>
    </row>
    <row r="12" spans="3:5" ht="18.75">
      <c r="C12" s="20"/>
      <c r="D12" s="20"/>
      <c r="E12" s="20"/>
    </row>
    <row r="13" ht="18.75"/>
    <row r="14" spans="3:9" ht="18.75">
      <c r="C14" s="8" t="s">
        <v>5</v>
      </c>
      <c r="D14" s="8" t="s">
        <v>6</v>
      </c>
      <c r="E14" s="8" t="s">
        <v>7</v>
      </c>
      <c r="I14"/>
    </row>
    <row r="15" spans="3:9" ht="18.75">
      <c r="C15" s="8">
        <v>0</v>
      </c>
      <c r="D15" s="8">
        <v>0</v>
      </c>
      <c r="E15" s="8">
        <f>D15</f>
        <v>0</v>
      </c>
      <c r="F15" s="9"/>
      <c r="I15"/>
    </row>
    <row r="16" spans="3:9" ht="18.75">
      <c r="C16" s="6">
        <v>23</v>
      </c>
      <c r="D16" s="6">
        <v>14</v>
      </c>
      <c r="E16" s="10">
        <v>12</v>
      </c>
      <c r="F16" s="9"/>
      <c r="I16"/>
    </row>
    <row r="17" spans="3:9" ht="18.75">
      <c r="C17" s="6">
        <v>25</v>
      </c>
      <c r="D17" s="6">
        <v>15</v>
      </c>
      <c r="E17" s="10">
        <v>15</v>
      </c>
      <c r="F17" s="9"/>
      <c r="I17"/>
    </row>
    <row r="18" spans="3:9" ht="18.75">
      <c r="C18" s="6">
        <v>39</v>
      </c>
      <c r="D18" s="6">
        <v>30</v>
      </c>
      <c r="E18" s="10">
        <v>27</v>
      </c>
      <c r="F18" s="9"/>
      <c r="I18"/>
    </row>
    <row r="19" spans="3:9" ht="18.75">
      <c r="C19" s="6">
        <v>49</v>
      </c>
      <c r="D19" s="6">
        <v>32</v>
      </c>
      <c r="E19" s="10">
        <v>36</v>
      </c>
      <c r="F19" s="9"/>
      <c r="I19"/>
    </row>
    <row r="20" spans="3:9" ht="18.75">
      <c r="C20" s="6">
        <v>56</v>
      </c>
      <c r="D20" s="6">
        <v>50</v>
      </c>
      <c r="E20" s="10">
        <v>49</v>
      </c>
      <c r="F20" s="9"/>
      <c r="I20"/>
    </row>
    <row r="21" spans="3:9" ht="18.75">
      <c r="C21" s="6">
        <v>64</v>
      </c>
      <c r="D21" s="6">
        <v>63</v>
      </c>
      <c r="E21" s="10">
        <v>63</v>
      </c>
      <c r="F21" s="9"/>
      <c r="I21"/>
    </row>
    <row r="22" spans="3:9" ht="18.75">
      <c r="C22" s="6">
        <v>65</v>
      </c>
      <c r="D22" s="6">
        <v>65</v>
      </c>
      <c r="E22" s="10">
        <v>65</v>
      </c>
      <c r="F22" s="9"/>
      <c r="I22"/>
    </row>
    <row r="23" spans="3:9" ht="18.75">
      <c r="C23" s="6">
        <v>68</v>
      </c>
      <c r="D23" s="6">
        <v>77</v>
      </c>
      <c r="E23" s="10">
        <v>77</v>
      </c>
      <c r="F23" s="9"/>
      <c r="I23"/>
    </row>
    <row r="24" spans="3:9" ht="18.75">
      <c r="C24" s="6">
        <v>73</v>
      </c>
      <c r="D24" s="6">
        <v>82</v>
      </c>
      <c r="E24" s="10">
        <v>90</v>
      </c>
      <c r="F24" s="9"/>
      <c r="I24"/>
    </row>
    <row r="25" spans="3:9" ht="18.75">
      <c r="C25" s="6">
        <v>77</v>
      </c>
      <c r="D25" s="6">
        <v>104</v>
      </c>
      <c r="E25" s="10">
        <v>104</v>
      </c>
      <c r="F25" s="9"/>
      <c r="I25"/>
    </row>
    <row r="26" spans="3:9" ht="18.75">
      <c r="C26" s="6">
        <v>95</v>
      </c>
      <c r="D26" s="6">
        <v>162</v>
      </c>
      <c r="E26" s="10">
        <v>162</v>
      </c>
      <c r="F26" s="9"/>
      <c r="I26"/>
    </row>
    <row r="27" spans="3:9" ht="18.75">
      <c r="C27" s="8">
        <v>100</v>
      </c>
      <c r="D27" s="8">
        <f>$C$7</f>
        <v>200</v>
      </c>
      <c r="E27" s="8">
        <f>D27</f>
        <v>200</v>
      </c>
      <c r="F27" s="9"/>
      <c r="I27"/>
    </row>
    <row r="28" ht="18.75"/>
    <row r="29" spans="2:3" ht="18.75">
      <c r="B29" s="4" t="s">
        <v>8</v>
      </c>
      <c r="C29" s="5" t="s">
        <v>9</v>
      </c>
    </row>
    <row r="30" ht="18.75"/>
    <row r="31" spans="3:5" ht="18.75">
      <c r="C31" s="11" t="s">
        <v>10</v>
      </c>
      <c r="D31" s="12"/>
      <c r="E31" s="12"/>
    </row>
    <row r="32" ht="18.75">
      <c r="C32" s="13"/>
    </row>
    <row r="33" ht="18.75">
      <c r="C33" s="14" t="s">
        <v>11</v>
      </c>
    </row>
    <row r="34" ht="18.75">
      <c r="C34" s="13"/>
    </row>
    <row r="35" ht="18.75">
      <c r="C35" s="15">
        <v>0</v>
      </c>
    </row>
    <row r="36" ht="18.75">
      <c r="C36" s="13"/>
    </row>
    <row r="37" spans="3:5" ht="18.75">
      <c r="C37" s="21" t="str">
        <f>CONCATENATE("TANK_CAPACITY_",$C$35,"=",$C$7)</f>
        <v>TANK_CAPACITY_0=200</v>
      </c>
      <c r="D37" s="21"/>
      <c r="E37" s="21"/>
    </row>
    <row r="38" spans="3:5" ht="18.75">
      <c r="C38" s="22" t="str">
        <f>CONCATENATE("TANK_CALIBRATION_",$C$35,"=",calculations!$G$21)</f>
        <v>TANK_CALIBRATION_0=1,2,3,5,10,14,19,28,41,57,73,81</v>
      </c>
      <c r="D38" s="22"/>
      <c r="E38" s="22"/>
    </row>
    <row r="39" ht="18.75"/>
    <row r="40" spans="3:5" ht="18.75">
      <c r="C40" s="16" t="s">
        <v>12</v>
      </c>
      <c r="D40" s="11"/>
      <c r="E40" s="11"/>
    </row>
    <row r="41" ht="18.75">
      <c r="C41" s="13"/>
    </row>
    <row r="42" spans="3:5" ht="18.75">
      <c r="C42" s="21" t="str">
        <f>CONCATENATE("CAPACITY=",$C$7)</f>
        <v>CAPACITY=200</v>
      </c>
      <c r="D42" s="21"/>
      <c r="E42" s="21"/>
    </row>
    <row r="43" spans="3:5" ht="18.75">
      <c r="C43" s="22" t="str">
        <f>CONCATENATE("CALIBRATION=",calculations!$G$21)</f>
        <v>CALIBRATION=1,2,3,5,10,14,19,28,41,57,73,81</v>
      </c>
      <c r="D43" s="22"/>
      <c r="E43" s="22"/>
    </row>
    <row r="44" ht="18.75"/>
    <row r="45" ht="18.75"/>
  </sheetData>
  <sheetProtection selectLockedCells="1" selectUnlockedCells="1"/>
  <mergeCells count="5">
    <mergeCell ref="C9:E12"/>
    <mergeCell ref="C37:E37"/>
    <mergeCell ref="C38:E38"/>
    <mergeCell ref="C42:E42"/>
    <mergeCell ref="C43:E43"/>
  </mergeCells>
  <conditionalFormatting sqref="G20">
    <cfRule type="cellIs" priority="1" dxfId="1" operator="equal" stopIfTrue="1">
      <formula>"false"</formula>
    </cfRule>
  </conditionalFormatting>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Roman,Обычный"&amp;12&amp;A</oddHeader>
    <oddFooter>&amp;C&amp;"Times New Roman,Обычный"&amp;12Page &amp;P</oddFooter>
  </headerFooter>
  <drawing r:id="rId1"/>
</worksheet>
</file>

<file path=xl/worksheets/sheet2.xml><?xml version="1.0" encoding="utf-8"?>
<worksheet xmlns="http://schemas.openxmlformats.org/spreadsheetml/2006/main" xmlns:r="http://schemas.openxmlformats.org/officeDocument/2006/relationships">
  <dimension ref="A2:K21"/>
  <sheetViews>
    <sheetView zoomScalePageLayoutView="0" workbookViewId="0" topLeftCell="A1">
      <selection activeCell="G17" sqref="G17"/>
    </sheetView>
  </sheetViews>
  <sheetFormatPr defaultColWidth="11.57421875" defaultRowHeight="15"/>
  <cols>
    <col min="1" max="1" width="11.57421875" style="0" customWidth="1"/>
    <col min="2" max="2" width="18.8515625" style="0" customWidth="1"/>
    <col min="3" max="3" width="20.57421875" style="0" customWidth="1"/>
    <col min="4" max="5" width="11.57421875" style="0" customWidth="1"/>
    <col min="6" max="6" width="42.421875" style="0" customWidth="1"/>
  </cols>
  <sheetData>
    <row r="2" spans="1:7" ht="15">
      <c r="A2" t="s">
        <v>13</v>
      </c>
      <c r="B2" t="s">
        <v>14</v>
      </c>
      <c r="C2" s="17" t="s">
        <v>15</v>
      </c>
      <c r="D2" s="17"/>
      <c r="E2" s="17" t="s">
        <v>16</v>
      </c>
      <c r="F2" t="s">
        <v>17</v>
      </c>
      <c r="G2" t="s">
        <v>18</v>
      </c>
    </row>
    <row r="3" spans="1:11" ht="15">
      <c r="A3">
        <v>0</v>
      </c>
      <c r="B3">
        <f>Main!E15/Main!$C$7*100</f>
        <v>0</v>
      </c>
      <c r="C3" s="17">
        <f>Main!C15</f>
        <v>0</v>
      </c>
      <c r="D3" s="17"/>
      <c r="E3" s="17">
        <v>0</v>
      </c>
      <c r="H3">
        <v>0</v>
      </c>
      <c r="K3" s="18"/>
    </row>
    <row r="4" spans="1:11" ht="15">
      <c r="A4">
        <v>1</v>
      </c>
      <c r="B4">
        <f>Main!E16/Main!$C$7*100</f>
        <v>6</v>
      </c>
      <c r="C4" s="17">
        <f>Main!C16</f>
        <v>23</v>
      </c>
      <c r="D4" s="17"/>
      <c r="E4" s="17">
        <v>4</v>
      </c>
      <c r="F4">
        <f aca="true" t="shared" si="0" ref="F4:F15">MATCH(E4,$C$3:$C$15,1)-1</f>
        <v>0</v>
      </c>
      <c r="G4">
        <f aca="true" ca="1" t="shared" si="1" ref="G4:G15">FORECAST(E4,OFFSET($B$3,F4,0,2),OFFSET($C$3,F4,0,2))</f>
        <v>1.0434782608695652</v>
      </c>
      <c r="H4">
        <f aca="true" t="shared" si="2" ref="H4:H15">ROUND(G4,0)</f>
        <v>1</v>
      </c>
      <c r="I4" s="19" t="str">
        <f aca="true" t="shared" si="3" ref="I4:I14">CONCATENATE(H4,",")</f>
        <v>1,</v>
      </c>
      <c r="K4" s="18"/>
    </row>
    <row r="5" spans="1:11" ht="15">
      <c r="A5">
        <v>2</v>
      </c>
      <c r="B5">
        <f>Main!E17/Main!$C$7*100</f>
        <v>7.5</v>
      </c>
      <c r="C5" s="17">
        <f>Main!C17</f>
        <v>25</v>
      </c>
      <c r="D5" s="17"/>
      <c r="E5" s="17">
        <v>8</v>
      </c>
      <c r="F5">
        <f t="shared" si="0"/>
        <v>0</v>
      </c>
      <c r="G5">
        <f ca="1" t="shared" si="1"/>
        <v>2.0869565217391304</v>
      </c>
      <c r="H5">
        <f t="shared" si="2"/>
        <v>2</v>
      </c>
      <c r="I5" s="19" t="str">
        <f t="shared" si="3"/>
        <v>2,</v>
      </c>
      <c r="K5" s="18"/>
    </row>
    <row r="6" spans="1:11" ht="15">
      <c r="A6">
        <v>3</v>
      </c>
      <c r="B6">
        <f>Main!E18/Main!$C$7*100</f>
        <v>13.5</v>
      </c>
      <c r="C6" s="17">
        <f>Main!C18</f>
        <v>39</v>
      </c>
      <c r="D6" s="17"/>
      <c r="E6" s="17">
        <v>12</v>
      </c>
      <c r="F6">
        <f t="shared" si="0"/>
        <v>0</v>
      </c>
      <c r="G6">
        <f ca="1" t="shared" si="1"/>
        <v>3.1304347826086953</v>
      </c>
      <c r="H6">
        <f t="shared" si="2"/>
        <v>3</v>
      </c>
      <c r="I6" s="19" t="str">
        <f t="shared" si="3"/>
        <v>3,</v>
      </c>
      <c r="K6" s="18"/>
    </row>
    <row r="7" spans="1:11" ht="15">
      <c r="A7">
        <v>4</v>
      </c>
      <c r="B7">
        <f>Main!E19/Main!$C$7*100</f>
        <v>18</v>
      </c>
      <c r="C7" s="17">
        <f>Main!C19</f>
        <v>49</v>
      </c>
      <c r="D7" s="17"/>
      <c r="E7" s="17">
        <v>20</v>
      </c>
      <c r="F7">
        <f t="shared" si="0"/>
        <v>0</v>
      </c>
      <c r="G7">
        <f ca="1" t="shared" si="1"/>
        <v>5.217391304347826</v>
      </c>
      <c r="H7">
        <f t="shared" si="2"/>
        <v>5</v>
      </c>
      <c r="I7" s="19" t="str">
        <f t="shared" si="3"/>
        <v>5,</v>
      </c>
      <c r="K7" s="18"/>
    </row>
    <row r="8" spans="1:11" ht="15">
      <c r="A8">
        <v>5</v>
      </c>
      <c r="B8">
        <f>Main!E20/Main!$C$7*100</f>
        <v>24.5</v>
      </c>
      <c r="C8" s="17">
        <f>Main!C20</f>
        <v>56</v>
      </c>
      <c r="D8" s="17"/>
      <c r="E8" s="17">
        <v>30</v>
      </c>
      <c r="F8">
        <f t="shared" si="0"/>
        <v>2</v>
      </c>
      <c r="G8">
        <f ca="1" t="shared" si="1"/>
        <v>9.642857142857142</v>
      </c>
      <c r="H8">
        <f t="shared" si="2"/>
        <v>10</v>
      </c>
      <c r="I8" s="19" t="str">
        <f t="shared" si="3"/>
        <v>10,</v>
      </c>
      <c r="K8" s="18"/>
    </row>
    <row r="9" spans="1:11" ht="15">
      <c r="A9">
        <v>6</v>
      </c>
      <c r="B9">
        <f>Main!E21/Main!$C$7*100</f>
        <v>31.5</v>
      </c>
      <c r="C9" s="17">
        <f>Main!C21</f>
        <v>64</v>
      </c>
      <c r="D9" s="17"/>
      <c r="E9" s="17">
        <v>40</v>
      </c>
      <c r="F9">
        <f t="shared" si="0"/>
        <v>3</v>
      </c>
      <c r="G9">
        <f ca="1" t="shared" si="1"/>
        <v>13.95</v>
      </c>
      <c r="H9">
        <f t="shared" si="2"/>
        <v>14</v>
      </c>
      <c r="I9" s="19" t="str">
        <f t="shared" si="3"/>
        <v>14,</v>
      </c>
      <c r="K9" s="18"/>
    </row>
    <row r="10" spans="1:11" ht="15">
      <c r="A10">
        <v>7</v>
      </c>
      <c r="B10">
        <f>Main!E22/Main!$C$7*100</f>
        <v>32.5</v>
      </c>
      <c r="C10" s="17">
        <f>Main!C22</f>
        <v>65</v>
      </c>
      <c r="D10" s="17"/>
      <c r="E10" s="17">
        <v>50</v>
      </c>
      <c r="F10">
        <f t="shared" si="0"/>
        <v>4</v>
      </c>
      <c r="G10">
        <f ca="1" t="shared" si="1"/>
        <v>18.92857142857143</v>
      </c>
      <c r="H10">
        <f t="shared" si="2"/>
        <v>19</v>
      </c>
      <c r="I10" s="19" t="str">
        <f t="shared" si="3"/>
        <v>19,</v>
      </c>
      <c r="K10" s="18"/>
    </row>
    <row r="11" spans="1:11" ht="15">
      <c r="A11">
        <v>8</v>
      </c>
      <c r="B11">
        <f>Main!E23/Main!$C$7*100</f>
        <v>38.5</v>
      </c>
      <c r="C11" s="17">
        <f>Main!C23</f>
        <v>68</v>
      </c>
      <c r="D11" s="17"/>
      <c r="E11" s="17">
        <v>60</v>
      </c>
      <c r="F11">
        <f t="shared" si="0"/>
        <v>5</v>
      </c>
      <c r="G11">
        <f ca="1" t="shared" si="1"/>
        <v>28</v>
      </c>
      <c r="H11">
        <f t="shared" si="2"/>
        <v>28</v>
      </c>
      <c r="I11" s="19" t="str">
        <f t="shared" si="3"/>
        <v>28,</v>
      </c>
      <c r="K11" s="18"/>
    </row>
    <row r="12" spans="1:11" ht="15">
      <c r="A12">
        <v>9</v>
      </c>
      <c r="B12">
        <f>Main!E24/Main!$C$7*100</f>
        <v>45</v>
      </c>
      <c r="C12" s="17">
        <f>Main!C24</f>
        <v>73</v>
      </c>
      <c r="D12" s="17"/>
      <c r="E12" s="17">
        <v>70</v>
      </c>
      <c r="F12">
        <f t="shared" si="0"/>
        <v>8</v>
      </c>
      <c r="G12">
        <f ca="1" t="shared" si="1"/>
        <v>41.099999999999994</v>
      </c>
      <c r="H12">
        <f t="shared" si="2"/>
        <v>41</v>
      </c>
      <c r="I12" s="19" t="str">
        <f t="shared" si="3"/>
        <v>41,</v>
      </c>
      <c r="K12" s="18"/>
    </row>
    <row r="13" spans="1:11" ht="15">
      <c r="A13">
        <v>10</v>
      </c>
      <c r="B13">
        <f>Main!E25/Main!$C$7*100</f>
        <v>52</v>
      </c>
      <c r="C13" s="17">
        <f>Main!C25</f>
        <v>77</v>
      </c>
      <c r="D13" s="17"/>
      <c r="E13" s="17">
        <v>80</v>
      </c>
      <c r="F13">
        <f t="shared" si="0"/>
        <v>10</v>
      </c>
      <c r="G13">
        <f ca="1" t="shared" si="1"/>
        <v>56.833333333333314</v>
      </c>
      <c r="H13">
        <f t="shared" si="2"/>
        <v>57</v>
      </c>
      <c r="I13" s="19" t="str">
        <f t="shared" si="3"/>
        <v>57,</v>
      </c>
      <c r="K13" s="18"/>
    </row>
    <row r="14" spans="1:11" ht="15">
      <c r="A14">
        <v>11</v>
      </c>
      <c r="B14">
        <f>Main!E26/Main!$C$7*100</f>
        <v>81</v>
      </c>
      <c r="C14" s="17">
        <f>Main!C26</f>
        <v>95</v>
      </c>
      <c r="D14" s="17"/>
      <c r="E14" s="17">
        <v>90</v>
      </c>
      <c r="F14">
        <f t="shared" si="0"/>
        <v>10</v>
      </c>
      <c r="G14">
        <f ca="1" t="shared" si="1"/>
        <v>72.94444444444443</v>
      </c>
      <c r="H14">
        <f t="shared" si="2"/>
        <v>73</v>
      </c>
      <c r="I14" s="19" t="str">
        <f t="shared" si="3"/>
        <v>73,</v>
      </c>
      <c r="K14" s="18"/>
    </row>
    <row r="15" spans="1:11" ht="15">
      <c r="A15">
        <v>12</v>
      </c>
      <c r="B15">
        <f>Main!E27/Main!$C$7*100</f>
        <v>100</v>
      </c>
      <c r="C15" s="17">
        <f>Main!C27</f>
        <v>100</v>
      </c>
      <c r="D15" s="17"/>
      <c r="E15" s="17">
        <v>95</v>
      </c>
      <c r="F15">
        <f t="shared" si="0"/>
        <v>11</v>
      </c>
      <c r="G15">
        <f ca="1" t="shared" si="1"/>
        <v>81</v>
      </c>
      <c r="H15">
        <f t="shared" si="2"/>
        <v>81</v>
      </c>
      <c r="I15">
        <f>H15</f>
        <v>81</v>
      </c>
      <c r="K15" s="18"/>
    </row>
    <row r="16" spans="3:11" ht="15">
      <c r="C16" s="17"/>
      <c r="D16" s="17"/>
      <c r="E16" s="17">
        <v>100</v>
      </c>
      <c r="H16">
        <v>100</v>
      </c>
      <c r="K16" s="18"/>
    </row>
    <row r="17" spans="6:7" ht="15">
      <c r="F17" t="s">
        <v>19</v>
      </c>
      <c r="G17" s="19" t="str">
        <f>CONCATENATE(I4,I5,I6,I7,I8,I9,I10,I11,I12,I13,I14,I15)</f>
        <v>1,2,3,5,10,14,19,28,41,57,73,81</v>
      </c>
    </row>
    <row r="19" spans="6:7" ht="15">
      <c r="F19" t="s">
        <v>20</v>
      </c>
      <c r="G19" s="19" t="b">
        <f>AND((H3&lt;H4),(H4&lt;H5),(H5&lt;H6),(H6&lt;H7),(H7&lt;H8),(H8&lt;H9),(H9&lt;H10),(H10&lt;H11),(H11&lt;H12),(H12&lt;H13),(H13&lt;H14),(H14&lt;H15),(H15&lt;H16))</f>
        <v>1</v>
      </c>
    </row>
    <row r="21" spans="6:7" ht="15">
      <c r="F21" t="s">
        <v>21</v>
      </c>
      <c r="G21" s="19" t="str">
        <f>IF(G19,G17,"CANNOT CALIBRATE: CHECK INPUT DATA CHART")</f>
        <v>1,2,3,5,10,14,19,28,41,57,73,81</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Korolev</cp:lastModifiedBy>
  <dcterms:modified xsi:type="dcterms:W3CDTF">2018-10-22T13:55:39Z</dcterms:modified>
  <cp:category/>
  <cp:version/>
  <cp:contentType/>
  <cp:contentStatus/>
</cp:coreProperties>
</file>